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Tuddenham PC\Tuddenham Parish Council\Finance\2020-2021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P36" i="1"/>
  <c r="O36" i="1"/>
  <c r="N36" i="1"/>
  <c r="M36" i="1"/>
  <c r="L36" i="1"/>
  <c r="L37" i="1" s="1"/>
  <c r="K36" i="1"/>
  <c r="J36" i="1"/>
  <c r="I36" i="1"/>
  <c r="G36" i="1"/>
  <c r="F36" i="1"/>
  <c r="E36" i="1"/>
  <c r="D36" i="1"/>
  <c r="C36" i="1"/>
  <c r="H30" i="1"/>
  <c r="H36" i="1" s="1"/>
  <c r="P27" i="1"/>
  <c r="O27" i="1"/>
  <c r="N27" i="1"/>
  <c r="M27" i="1"/>
  <c r="M37" i="1" s="1"/>
  <c r="K27" i="1"/>
  <c r="J27" i="1"/>
  <c r="I27" i="1"/>
  <c r="I37" i="1" s="1"/>
  <c r="H27" i="1"/>
  <c r="H37" i="1" s="1"/>
  <c r="G27" i="1"/>
  <c r="F27" i="1"/>
  <c r="E27" i="1"/>
  <c r="D27" i="1"/>
  <c r="D37" i="1" s="1"/>
  <c r="C27" i="1"/>
  <c r="C37" i="1" s="1"/>
  <c r="P9" i="1"/>
  <c r="O9" i="1"/>
  <c r="N9" i="1"/>
  <c r="M9" i="1"/>
  <c r="L9" i="1"/>
  <c r="K9" i="1"/>
  <c r="J9" i="1"/>
  <c r="I9" i="1"/>
  <c r="H9" i="1"/>
  <c r="G9" i="1"/>
  <c r="F9" i="1"/>
  <c r="E9" i="1"/>
  <c r="E38" i="1" s="1"/>
  <c r="D9" i="1"/>
  <c r="C9" i="1"/>
  <c r="B9" i="1"/>
  <c r="B27" i="1" s="1"/>
  <c r="B37" i="1" s="1"/>
  <c r="D38" i="1" l="1"/>
  <c r="H38" i="1"/>
  <c r="P37" i="1"/>
  <c r="J37" i="1"/>
  <c r="J38" i="1" s="1"/>
  <c r="C38" i="1"/>
  <c r="L38" i="1"/>
  <c r="F37" i="1"/>
  <c r="F38" i="1" s="1"/>
  <c r="O37" i="1"/>
  <c r="G38" i="1"/>
  <c r="O38" i="1"/>
  <c r="P38" i="1"/>
  <c r="G37" i="1"/>
  <c r="K37" i="1"/>
  <c r="K38" i="1" s="1"/>
  <c r="N37" i="1"/>
  <c r="N38" i="1" s="1"/>
  <c r="I38" i="1"/>
  <c r="M38" i="1"/>
</calcChain>
</file>

<file path=xl/sharedStrings.xml><?xml version="1.0" encoding="utf-8"?>
<sst xmlns="http://schemas.openxmlformats.org/spreadsheetml/2006/main" count="71" uniqueCount="55">
  <si>
    <t>Budget</t>
  </si>
  <si>
    <t>Actual</t>
  </si>
  <si>
    <t xml:space="preserve">Projected </t>
  </si>
  <si>
    <t>Budget to Actual</t>
  </si>
  <si>
    <t>Projected</t>
  </si>
  <si>
    <t>2013-2014</t>
  </si>
  <si>
    <t>2014-2015</t>
  </si>
  <si>
    <t>2015-2016</t>
  </si>
  <si>
    <t>2016-2017</t>
  </si>
  <si>
    <t>2017-2018</t>
  </si>
  <si>
    <t>31st March 2018</t>
  </si>
  <si>
    <t>2018-2019</t>
  </si>
  <si>
    <t>2018/19</t>
  </si>
  <si>
    <t>2019/2020</t>
  </si>
  <si>
    <t>2020/2021</t>
  </si>
  <si>
    <t>Income</t>
  </si>
  <si>
    <t>Precept</t>
  </si>
  <si>
    <t>Grants/Donations</t>
  </si>
  <si>
    <t>Interest</t>
  </si>
  <si>
    <t>VAT reclaim</t>
  </si>
  <si>
    <t>Other income</t>
  </si>
  <si>
    <t>Total Income</t>
  </si>
  <si>
    <t>Expenditure</t>
  </si>
  <si>
    <t xml:space="preserve">Clerks Salary </t>
  </si>
  <si>
    <t>Clerks Mileage</t>
  </si>
  <si>
    <t>Stationary</t>
  </si>
  <si>
    <t>Postage</t>
  </si>
  <si>
    <t>Rent of Office</t>
  </si>
  <si>
    <t>Payroll Service</t>
  </si>
  <si>
    <t>Hall Hire</t>
  </si>
  <si>
    <t>Electricity - Power</t>
  </si>
  <si>
    <t>Grass Cutting</t>
  </si>
  <si>
    <t>Play Area Inspections/Repairs</t>
  </si>
  <si>
    <t>Subscriptions</t>
  </si>
  <si>
    <t>Audit/ Bank Fees</t>
  </si>
  <si>
    <t>Insurance</t>
  </si>
  <si>
    <t>Speedwatch Campaign</t>
  </si>
  <si>
    <t>Repair and Maintenance/ Waste</t>
  </si>
  <si>
    <t>Other / Projects</t>
  </si>
  <si>
    <t>Sub Total</t>
  </si>
  <si>
    <t>Section 137</t>
  </si>
  <si>
    <t>Community Grants/Donations</t>
  </si>
  <si>
    <t>Tuddenham PFMC</t>
  </si>
  <si>
    <t>Contingencies ( Election etc.)</t>
  </si>
  <si>
    <t>Earmarked Reserves (Play Area Refurb)</t>
  </si>
  <si>
    <t>Newsletter</t>
  </si>
  <si>
    <t>Training</t>
  </si>
  <si>
    <t>Data Protection Service (DPO)</t>
  </si>
  <si>
    <t>Total Expenditure for year</t>
  </si>
  <si>
    <t>Income - Expenditure</t>
  </si>
  <si>
    <t>Reserves</t>
  </si>
  <si>
    <t>Earmarked:</t>
  </si>
  <si>
    <t>Play Area Fund</t>
  </si>
  <si>
    <t>Elections</t>
  </si>
  <si>
    <t>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</si>
</sst>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8" fillId="0" borderId="0" xfId="0" applyFont="1"/>
    <xf numFmtId="0" fontId="3" fillId="0" borderId="0" xfId="0" applyFont="1"/>
    <xf numFmtId="0" fontId="12" fillId="0" borderId="1" xfId="0" applyFont="1" applyBorder="1"/>
    <xf numFmtId="164" fontId="10" fillId="2" borderId="2" xfId="0" applyNumberFormat="1" applyFont="1" applyFill="1" applyBorder="1"/>
    <xf numFmtId="0" fontId="10" fillId="3" borderId="3" xfId="0" applyFont="1" applyFill="1" applyBorder="1"/>
    <xf numFmtId="0" fontId="10" fillId="2" borderId="4" xfId="0" applyFont="1" applyFill="1" applyBorder="1"/>
    <xf numFmtId="0" fontId="13" fillId="0" borderId="5" xfId="0" applyFont="1" applyBorder="1"/>
    <xf numFmtId="0" fontId="14" fillId="0" borderId="5" xfId="0" applyFont="1" applyBorder="1"/>
    <xf numFmtId="0" fontId="0" fillId="0" borderId="5" xfId="0" applyBorder="1"/>
    <xf numFmtId="0" fontId="9" fillId="0" borderId="6" xfId="0" applyFont="1" applyBorder="1"/>
    <xf numFmtId="0" fontId="13" fillId="0" borderId="6" xfId="0" applyFont="1" applyBorder="1"/>
    <xf numFmtId="0" fontId="3" fillId="0" borderId="5" xfId="0" applyFont="1" applyBorder="1"/>
    <xf numFmtId="0" fontId="15" fillId="0" borderId="7" xfId="0" applyFont="1" applyBorder="1"/>
    <xf numFmtId="164" fontId="11" fillId="2" borderId="8" xfId="0" applyNumberFormat="1" applyFont="1" applyFill="1" applyBorder="1"/>
    <xf numFmtId="164" fontId="11" fillId="3" borderId="8" xfId="0" applyNumberFormat="1" applyFont="1" applyFill="1" applyBorder="1"/>
    <xf numFmtId="164" fontId="11" fillId="2" borderId="9" xfId="0" applyNumberFormat="1" applyFont="1" applyFill="1" applyBorder="1"/>
    <xf numFmtId="164" fontId="11" fillId="0" borderId="10" xfId="1" applyNumberFormat="1" applyFont="1" applyBorder="1"/>
    <xf numFmtId="164" fontId="11" fillId="0" borderId="11" xfId="0" applyNumberFormat="1" applyFont="1" applyBorder="1"/>
    <xf numFmtId="0" fontId="0" fillId="0" borderId="12" xfId="0" applyBorder="1"/>
    <xf numFmtId="164" fontId="16" fillId="0" borderId="11" xfId="0" applyNumberFormat="1" applyFont="1" applyFill="1" applyBorder="1"/>
    <xf numFmtId="0" fontId="15" fillId="0" borderId="11" xfId="0" applyFont="1" applyBorder="1"/>
    <xf numFmtId="0" fontId="13" fillId="0" borderId="13" xfId="0" applyFont="1" applyBorder="1"/>
    <xf numFmtId="0" fontId="3" fillId="0" borderId="11" xfId="0" applyFont="1" applyBorder="1"/>
    <xf numFmtId="0" fontId="9" fillId="0" borderId="13" xfId="0" applyFont="1" applyBorder="1"/>
    <xf numFmtId="0" fontId="0" fillId="0" borderId="11" xfId="0" applyBorder="1"/>
    <xf numFmtId="164" fontId="16" fillId="0" borderId="13" xfId="0" applyNumberFormat="1" applyFont="1" applyFill="1" applyBorder="1"/>
    <xf numFmtId="0" fontId="12" fillId="0" borderId="14" xfId="0" applyFont="1" applyBorder="1"/>
    <xf numFmtId="164" fontId="12" fillId="2" borderId="15" xfId="0" applyNumberFormat="1" applyFont="1" applyFill="1" applyBorder="1"/>
    <xf numFmtId="164" fontId="12" fillId="3" borderId="15" xfId="0" applyNumberFormat="1" applyFont="1" applyFill="1" applyBorder="1"/>
    <xf numFmtId="164" fontId="12" fillId="2" borderId="16" xfId="0" applyNumberFormat="1" applyFont="1" applyFill="1" applyBorder="1"/>
    <xf numFmtId="164" fontId="12" fillId="0" borderId="17" xfId="0" applyNumberFormat="1" applyFont="1" applyBorder="1"/>
    <xf numFmtId="0" fontId="4" fillId="0" borderId="17" xfId="0" applyFont="1" applyBorder="1"/>
    <xf numFmtId="164" fontId="2" fillId="0" borderId="18" xfId="0" applyNumberFormat="1" applyFont="1" applyBorder="1"/>
    <xf numFmtId="164" fontId="8" fillId="0" borderId="18" xfId="0" applyNumberFormat="1" applyFont="1" applyBorder="1"/>
    <xf numFmtId="164" fontId="17" fillId="0" borderId="17" xfId="0" applyNumberFormat="1" applyFont="1" applyBorder="1"/>
    <xf numFmtId="0" fontId="12" fillId="0" borderId="0" xfId="0" applyFont="1" applyBorder="1"/>
    <xf numFmtId="164" fontId="18" fillId="2" borderId="0" xfId="0" applyNumberFormat="1" applyFont="1" applyFill="1" applyBorder="1"/>
    <xf numFmtId="164" fontId="10" fillId="3" borderId="0" xfId="0" applyNumberFormat="1" applyFont="1" applyFill="1" applyBorder="1"/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1" fillId="0" borderId="0" xfId="0" applyFont="1" applyBorder="1"/>
    <xf numFmtId="164" fontId="11" fillId="2" borderId="0" xfId="0" applyNumberFormat="1" applyFont="1" applyFill="1" applyBorder="1"/>
    <xf numFmtId="164" fontId="11" fillId="3" borderId="0" xfId="0" applyNumberFormat="1" applyFont="1" applyFill="1" applyBorder="1"/>
    <xf numFmtId="164" fontId="11" fillId="0" borderId="0" xfId="0" applyNumberFormat="1" applyFont="1"/>
    <xf numFmtId="164" fontId="16" fillId="0" borderId="0" xfId="0" applyNumberFormat="1" applyFont="1" applyFill="1" applyBorder="1"/>
    <xf numFmtId="164" fontId="11" fillId="0" borderId="0" xfId="0" applyNumberFormat="1" applyFont="1" applyBorder="1"/>
    <xf numFmtId="164" fontId="13" fillId="0" borderId="0" xfId="0" applyNumberFormat="1" applyFont="1"/>
    <xf numFmtId="164" fontId="8" fillId="0" borderId="0" xfId="0" applyNumberFormat="1" applyFont="1"/>
    <xf numFmtId="0" fontId="15" fillId="0" borderId="0" xfId="0" applyFont="1"/>
    <xf numFmtId="44" fontId="11" fillId="2" borderId="0" xfId="0" applyNumberFormat="1" applyFont="1" applyFill="1"/>
    <xf numFmtId="44" fontId="11" fillId="0" borderId="0" xfId="0" applyNumberFormat="1" applyFont="1"/>
    <xf numFmtId="164" fontId="15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11" fillId="0" borderId="0" xfId="0" applyFont="1"/>
    <xf numFmtId="164" fontId="20" fillId="0" borderId="0" xfId="0" applyNumberFormat="1" applyFont="1"/>
    <xf numFmtId="0" fontId="21" fillId="0" borderId="0" xfId="0" applyFont="1" applyAlignment="1">
      <alignment horizontal="right"/>
    </xf>
    <xf numFmtId="44" fontId="22" fillId="2" borderId="0" xfId="0" applyNumberFormat="1" applyFont="1" applyFill="1"/>
    <xf numFmtId="8" fontId="22" fillId="0" borderId="0" xfId="0" applyNumberFormat="1" applyFont="1"/>
    <xf numFmtId="164" fontId="22" fillId="2" borderId="0" xfId="0" applyNumberFormat="1" applyFont="1" applyFill="1"/>
    <xf numFmtId="164" fontId="22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0" fontId="25" fillId="0" borderId="0" xfId="0" applyFont="1"/>
    <xf numFmtId="164" fontId="21" fillId="0" borderId="0" xfId="0" applyNumberFormat="1" applyFont="1" applyAlignment="1">
      <alignment horizontal="right"/>
    </xf>
    <xf numFmtId="164" fontId="26" fillId="0" borderId="0" xfId="0" applyNumberFormat="1" applyFont="1"/>
    <xf numFmtId="0" fontId="27" fillId="0" borderId="0" xfId="0" applyFont="1"/>
    <xf numFmtId="0" fontId="24" fillId="0" borderId="0" xfId="0" applyFont="1"/>
    <xf numFmtId="8" fontId="11" fillId="0" borderId="0" xfId="0" applyNumberFormat="1" applyFont="1"/>
    <xf numFmtId="8" fontId="11" fillId="2" borderId="0" xfId="0" applyNumberFormat="1" applyFont="1" applyFill="1"/>
    <xf numFmtId="0" fontId="11" fillId="2" borderId="0" xfId="0" applyFont="1" applyFill="1"/>
    <xf numFmtId="8" fontId="22" fillId="2" borderId="0" xfId="0" applyNumberFormat="1" applyFont="1" applyFill="1"/>
    <xf numFmtId="164" fontId="28" fillId="0" borderId="0" xfId="0" applyNumberFormat="1" applyFont="1"/>
    <xf numFmtId="0" fontId="29" fillId="0" borderId="0" xfId="0" applyFont="1"/>
    <xf numFmtId="44" fontId="6" fillId="2" borderId="0" xfId="0" applyNumberFormat="1" applyFont="1" applyFill="1"/>
    <xf numFmtId="8" fontId="6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29" fillId="0" borderId="0" xfId="0" applyNumberFormat="1" applyFont="1"/>
    <xf numFmtId="164" fontId="17" fillId="0" borderId="0" xfId="0" applyNumberFormat="1" applyFont="1"/>
    <xf numFmtId="44" fontId="10" fillId="0" borderId="0" xfId="0" applyNumberFormat="1" applyFont="1"/>
    <xf numFmtId="164" fontId="30" fillId="0" borderId="0" xfId="0" applyNumberFormat="1" applyFont="1"/>
    <xf numFmtId="164" fontId="31" fillId="0" borderId="0" xfId="0" applyNumberFormat="1" applyFont="1"/>
    <xf numFmtId="164" fontId="32" fillId="0" borderId="0" xfId="0" applyNumberFormat="1" applyFont="1"/>
    <xf numFmtId="164" fontId="33" fillId="0" borderId="0" xfId="0" applyNumberFormat="1" applyFont="1"/>
    <xf numFmtId="164" fontId="34" fillId="0" borderId="0" xfId="0" applyNumberFormat="1" applyFont="1"/>
    <xf numFmtId="164" fontId="35" fillId="0" borderId="0" xfId="0" applyNumberFormat="1" applyFont="1"/>
    <xf numFmtId="164" fontId="36" fillId="0" borderId="0" xfId="0" applyNumberFormat="1" applyFont="1"/>
    <xf numFmtId="164" fontId="4" fillId="0" borderId="0" xfId="0" applyNumberFormat="1" applyFont="1"/>
    <xf numFmtId="8" fontId="37" fillId="0" borderId="0" xfId="0" applyNumberFormat="1" applyFont="1"/>
    <xf numFmtId="8" fontId="0" fillId="0" borderId="0" xfId="0" applyNumberFormat="1"/>
    <xf numFmtId="44" fontId="0" fillId="0" borderId="0" xfId="0" applyNumberFormat="1"/>
    <xf numFmtId="8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15" workbookViewId="0">
      <selection activeCell="P43" sqref="P43"/>
    </sheetView>
  </sheetViews>
  <sheetFormatPr defaultRowHeight="14.4" x14ac:dyDescent="0.3"/>
  <cols>
    <col min="1" max="1" width="27.88671875" customWidth="1"/>
    <col min="2" max="6" width="0" hidden="1" customWidth="1"/>
    <col min="7" max="7" width="14.33203125" customWidth="1"/>
    <col min="8" max="8" width="10.77734375" customWidth="1"/>
    <col min="9" max="9" width="11.109375" customWidth="1"/>
    <col min="10" max="10" width="12.21875" customWidth="1"/>
    <col min="11" max="11" width="15.88671875" customWidth="1"/>
    <col min="12" max="12" width="12" customWidth="1"/>
    <col min="13" max="13" width="14.109375" customWidth="1"/>
    <col min="14" max="14" width="11.44140625" customWidth="1"/>
    <col min="15" max="15" width="10.21875" customWidth="1"/>
    <col min="16" max="16" width="16.77734375" customWidth="1"/>
  </cols>
  <sheetData>
    <row r="1" spans="1:16" ht="28.8" x14ac:dyDescent="0.3">
      <c r="A1" s="1"/>
      <c r="B1" s="2" t="s">
        <v>0</v>
      </c>
      <c r="C1" s="2" t="s">
        <v>1</v>
      </c>
      <c r="D1" s="2" t="s">
        <v>0</v>
      </c>
      <c r="E1" s="2" t="s">
        <v>1</v>
      </c>
      <c r="F1" s="2" t="s">
        <v>0</v>
      </c>
      <c r="G1" s="2" t="s">
        <v>1</v>
      </c>
      <c r="H1" s="2" t="s">
        <v>0</v>
      </c>
      <c r="I1" s="2" t="s">
        <v>1</v>
      </c>
      <c r="J1" s="2" t="s">
        <v>0</v>
      </c>
      <c r="K1" s="3" t="s">
        <v>1</v>
      </c>
      <c r="L1" s="4" t="s">
        <v>0</v>
      </c>
      <c r="M1" s="5" t="s">
        <v>1</v>
      </c>
      <c r="N1" s="6" t="s">
        <v>2</v>
      </c>
      <c r="O1" s="7" t="s">
        <v>3</v>
      </c>
      <c r="P1" s="8" t="s">
        <v>4</v>
      </c>
    </row>
    <row r="2" spans="1:16" ht="15" thickBot="1" x14ac:dyDescent="0.35">
      <c r="A2" s="9"/>
      <c r="B2" s="2" t="s">
        <v>5</v>
      </c>
      <c r="C2" s="2" t="s">
        <v>5</v>
      </c>
      <c r="D2" s="2" t="s">
        <v>6</v>
      </c>
      <c r="E2" s="2" t="s">
        <v>6</v>
      </c>
      <c r="F2" s="2" t="s">
        <v>7</v>
      </c>
      <c r="G2" s="2" t="s">
        <v>7</v>
      </c>
      <c r="H2" s="2" t="s">
        <v>8</v>
      </c>
      <c r="I2" s="10" t="s">
        <v>8</v>
      </c>
      <c r="J2" s="10" t="s">
        <v>9</v>
      </c>
      <c r="K2" s="11" t="s">
        <v>10</v>
      </c>
      <c r="L2" s="12" t="s">
        <v>11</v>
      </c>
      <c r="M2" s="13" t="s">
        <v>12</v>
      </c>
      <c r="N2" s="14" t="s">
        <v>13</v>
      </c>
      <c r="O2" s="15" t="s">
        <v>13</v>
      </c>
      <c r="P2" s="8" t="s">
        <v>14</v>
      </c>
    </row>
    <row r="3" spans="1:16" x14ac:dyDescent="0.3">
      <c r="A3" s="16" t="s">
        <v>15</v>
      </c>
      <c r="B3" s="17"/>
      <c r="C3" s="18"/>
      <c r="D3" s="19"/>
      <c r="E3" s="20"/>
      <c r="F3" s="20"/>
      <c r="G3" s="20"/>
      <c r="H3" s="20"/>
      <c r="I3" s="21"/>
      <c r="J3" s="21"/>
      <c r="K3" s="22"/>
      <c r="L3" s="23"/>
      <c r="M3" s="22"/>
      <c r="N3" s="24"/>
      <c r="O3" s="25"/>
      <c r="P3" s="23"/>
    </row>
    <row r="4" spans="1:16" x14ac:dyDescent="0.3">
      <c r="A4" s="26" t="s">
        <v>16</v>
      </c>
      <c r="B4" s="27"/>
      <c r="C4" s="28">
        <v>7200</v>
      </c>
      <c r="D4" s="29">
        <v>7200</v>
      </c>
      <c r="E4" s="30">
        <v>6982.19</v>
      </c>
      <c r="F4" s="31">
        <v>9315</v>
      </c>
      <c r="G4" s="31">
        <v>9315</v>
      </c>
      <c r="H4" s="31">
        <v>10666</v>
      </c>
      <c r="I4" s="31">
        <v>10703</v>
      </c>
      <c r="J4" s="31">
        <v>10639</v>
      </c>
      <c r="K4" s="32">
        <v>10639</v>
      </c>
      <c r="L4" s="33">
        <v>11639</v>
      </c>
      <c r="M4" s="34">
        <v>11639</v>
      </c>
      <c r="N4" s="35">
        <v>11523</v>
      </c>
      <c r="O4" s="36">
        <v>11523</v>
      </c>
      <c r="P4" s="37">
        <v>12069</v>
      </c>
    </row>
    <row r="5" spans="1:16" x14ac:dyDescent="0.3">
      <c r="A5" s="26" t="s">
        <v>17</v>
      </c>
      <c r="B5" s="27"/>
      <c r="C5" s="28">
        <v>2000</v>
      </c>
      <c r="D5" s="29">
        <v>0</v>
      </c>
      <c r="E5" s="31">
        <v>467.81</v>
      </c>
      <c r="F5" s="31">
        <v>495</v>
      </c>
      <c r="G5" s="31">
        <v>145</v>
      </c>
      <c r="H5" s="31">
        <v>73</v>
      </c>
      <c r="I5" s="31">
        <v>216.54</v>
      </c>
      <c r="J5" s="31">
        <v>0</v>
      </c>
      <c r="K5" s="32">
        <v>3833.42</v>
      </c>
      <c r="L5" s="33">
        <v>0</v>
      </c>
      <c r="M5" s="34">
        <v>1000</v>
      </c>
      <c r="N5" s="35">
        <v>0</v>
      </c>
      <c r="O5" s="36">
        <v>1000</v>
      </c>
      <c r="P5" s="37"/>
    </row>
    <row r="6" spans="1:16" x14ac:dyDescent="0.3">
      <c r="A6" s="26" t="s">
        <v>18</v>
      </c>
      <c r="B6" s="27"/>
      <c r="C6" s="28">
        <v>3.28</v>
      </c>
      <c r="D6" s="29">
        <v>5</v>
      </c>
      <c r="E6" s="31">
        <v>2.68</v>
      </c>
      <c r="F6" s="31">
        <v>5</v>
      </c>
      <c r="G6" s="31">
        <v>3.98</v>
      </c>
      <c r="H6" s="31">
        <v>5</v>
      </c>
      <c r="I6" s="31">
        <v>5.26</v>
      </c>
      <c r="J6" s="31">
        <v>4</v>
      </c>
      <c r="K6" s="32">
        <v>6.31</v>
      </c>
      <c r="L6" s="33">
        <v>5</v>
      </c>
      <c r="M6" s="34">
        <v>5.1100000000000003</v>
      </c>
      <c r="N6" s="35">
        <v>6</v>
      </c>
      <c r="O6" s="36">
        <v>10.42</v>
      </c>
      <c r="P6" s="37">
        <v>8</v>
      </c>
    </row>
    <row r="7" spans="1:16" x14ac:dyDescent="0.3">
      <c r="A7" s="26" t="s">
        <v>19</v>
      </c>
      <c r="B7" s="27"/>
      <c r="C7" s="28">
        <v>671.85</v>
      </c>
      <c r="D7" s="29">
        <v>560</v>
      </c>
      <c r="E7" s="31">
        <v>515.04999999999995</v>
      </c>
      <c r="F7" s="31">
        <v>550</v>
      </c>
      <c r="G7" s="31">
        <v>506.58</v>
      </c>
      <c r="H7" s="31">
        <v>450</v>
      </c>
      <c r="I7" s="31">
        <v>0</v>
      </c>
      <c r="J7" s="31">
        <v>450</v>
      </c>
      <c r="K7" s="32">
        <v>1050.01</v>
      </c>
      <c r="L7" s="33">
        <v>400</v>
      </c>
      <c r="M7" s="34">
        <v>648.77</v>
      </c>
      <c r="N7" s="35">
        <v>800</v>
      </c>
      <c r="O7" s="36"/>
      <c r="P7" s="37">
        <v>1049.8699999999999</v>
      </c>
    </row>
    <row r="8" spans="1:16" x14ac:dyDescent="0.3">
      <c r="A8" s="26" t="s">
        <v>20</v>
      </c>
      <c r="B8" s="27"/>
      <c r="C8" s="28"/>
      <c r="D8" s="29">
        <v>0</v>
      </c>
      <c r="E8" s="31"/>
      <c r="F8" s="31"/>
      <c r="G8" s="31">
        <v>25</v>
      </c>
      <c r="H8" s="31">
        <v>25</v>
      </c>
      <c r="I8" s="31">
        <v>25</v>
      </c>
      <c r="J8" s="31">
        <v>25</v>
      </c>
      <c r="K8" s="38">
        <v>55</v>
      </c>
      <c r="L8" s="39">
        <v>25</v>
      </c>
      <c r="M8" s="34">
        <v>95</v>
      </c>
      <c r="N8" s="35">
        <v>25</v>
      </c>
      <c r="O8" s="36">
        <v>251.2</v>
      </c>
      <c r="P8" s="37">
        <v>25</v>
      </c>
    </row>
    <row r="9" spans="1:16" ht="15" thickBot="1" x14ac:dyDescent="0.35">
      <c r="A9" s="40" t="s">
        <v>21</v>
      </c>
      <c r="B9" s="41">
        <f t="shared" ref="B9:G9" si="0">SUM(B4:B8)</f>
        <v>0</v>
      </c>
      <c r="C9" s="42">
        <f t="shared" si="0"/>
        <v>9875.130000000001</v>
      </c>
      <c r="D9" s="43">
        <f t="shared" si="0"/>
        <v>7765</v>
      </c>
      <c r="E9" s="44">
        <f t="shared" si="0"/>
        <v>7967.7300000000005</v>
      </c>
      <c r="F9" s="44">
        <f t="shared" si="0"/>
        <v>10365</v>
      </c>
      <c r="G9" s="44">
        <f t="shared" si="0"/>
        <v>9995.56</v>
      </c>
      <c r="H9" s="44">
        <f t="shared" ref="H9:N9" si="1">SUM(H4:H8)</f>
        <v>11219</v>
      </c>
      <c r="I9" s="44">
        <f t="shared" si="1"/>
        <v>10949.800000000001</v>
      </c>
      <c r="J9" s="44">
        <f t="shared" si="1"/>
        <v>11118</v>
      </c>
      <c r="K9" s="45">
        <f t="shared" si="1"/>
        <v>15583.74</v>
      </c>
      <c r="L9" s="46">
        <f t="shared" si="1"/>
        <v>12069</v>
      </c>
      <c r="M9" s="44">
        <f t="shared" si="1"/>
        <v>13387.880000000001</v>
      </c>
      <c r="N9" s="47">
        <f t="shared" si="1"/>
        <v>12354</v>
      </c>
      <c r="O9" s="48">
        <f>SUM(O4:O8)</f>
        <v>12784.62</v>
      </c>
      <c r="P9" s="46">
        <f>SUM(P4:P8)</f>
        <v>13151.869999999999</v>
      </c>
    </row>
    <row r="10" spans="1:16" x14ac:dyDescent="0.3">
      <c r="A10" s="49" t="s">
        <v>22</v>
      </c>
      <c r="B10" s="50"/>
      <c r="C10" s="51"/>
      <c r="D10" s="50"/>
      <c r="E10" s="52"/>
      <c r="F10" s="52"/>
      <c r="G10" s="52"/>
      <c r="H10" s="52"/>
      <c r="I10" s="53"/>
      <c r="J10" s="54"/>
      <c r="L10" s="8"/>
      <c r="M10" s="49"/>
      <c r="N10" s="52"/>
      <c r="O10" s="15"/>
      <c r="P10" s="8"/>
    </row>
    <row r="11" spans="1:16" x14ac:dyDescent="0.3">
      <c r="A11" s="55" t="s">
        <v>23</v>
      </c>
      <c r="B11" s="56">
        <v>1714.5</v>
      </c>
      <c r="C11" s="57">
        <v>1799.47</v>
      </c>
      <c r="D11" s="56">
        <v>1933.58</v>
      </c>
      <c r="E11" s="58">
        <v>1341.17</v>
      </c>
      <c r="F11" s="58">
        <v>2021.18</v>
      </c>
      <c r="G11" s="58">
        <v>2496.4699999999998</v>
      </c>
      <c r="H11" s="58">
        <v>2527</v>
      </c>
      <c r="I11" s="58">
        <v>2731.01</v>
      </c>
      <c r="J11" s="54">
        <v>2660</v>
      </c>
      <c r="K11" s="58">
        <v>2652.96</v>
      </c>
      <c r="L11" s="59">
        <v>2660</v>
      </c>
      <c r="M11" s="60">
        <v>1915.27</v>
      </c>
      <c r="N11" s="61">
        <v>2974</v>
      </c>
      <c r="O11" s="15">
        <v>4312.3999999999996</v>
      </c>
      <c r="P11" s="8">
        <v>4163.04</v>
      </c>
    </row>
    <row r="12" spans="1:16" x14ac:dyDescent="0.3">
      <c r="A12" s="55" t="s">
        <v>24</v>
      </c>
      <c r="B12" s="56">
        <v>124</v>
      </c>
      <c r="C12" s="57">
        <v>138.72999999999999</v>
      </c>
      <c r="D12" s="56">
        <v>135</v>
      </c>
      <c r="E12" s="58">
        <v>67.87</v>
      </c>
      <c r="F12" s="58">
        <v>125</v>
      </c>
      <c r="G12" s="58">
        <v>101.4</v>
      </c>
      <c r="H12" s="58">
        <v>125</v>
      </c>
      <c r="I12" s="58">
        <v>64.98</v>
      </c>
      <c r="J12" s="54">
        <v>100</v>
      </c>
      <c r="K12" s="58">
        <v>101.01</v>
      </c>
      <c r="L12" s="59">
        <v>60</v>
      </c>
      <c r="M12" s="60">
        <v>69.930000000000007</v>
      </c>
      <c r="N12" s="61">
        <v>80</v>
      </c>
      <c r="O12" s="15">
        <v>165.32</v>
      </c>
      <c r="P12" s="8">
        <v>150</v>
      </c>
    </row>
    <row r="13" spans="1:16" x14ac:dyDescent="0.3">
      <c r="A13" s="55" t="s">
        <v>25</v>
      </c>
      <c r="B13" s="56">
        <v>96</v>
      </c>
      <c r="C13" s="57">
        <v>96</v>
      </c>
      <c r="D13" s="56">
        <v>60</v>
      </c>
      <c r="E13" s="58">
        <v>37.74</v>
      </c>
      <c r="F13" s="58">
        <v>60</v>
      </c>
      <c r="G13" s="58">
        <v>911.32</v>
      </c>
      <c r="H13" s="58">
        <v>60</v>
      </c>
      <c r="I13" s="58">
        <v>150.51</v>
      </c>
      <c r="J13" s="54">
        <v>150</v>
      </c>
      <c r="L13" s="59">
        <v>50</v>
      </c>
      <c r="M13" s="60"/>
      <c r="N13" s="61">
        <v>50</v>
      </c>
      <c r="O13" s="15">
        <v>0</v>
      </c>
      <c r="P13" s="8">
        <v>50</v>
      </c>
    </row>
    <row r="14" spans="1:16" x14ac:dyDescent="0.3">
      <c r="A14" s="55" t="s">
        <v>26</v>
      </c>
      <c r="B14" s="56">
        <v>96</v>
      </c>
      <c r="C14" s="57">
        <v>96</v>
      </c>
      <c r="D14" s="56">
        <v>60</v>
      </c>
      <c r="E14" s="58">
        <v>39.75</v>
      </c>
      <c r="F14" s="58">
        <v>60</v>
      </c>
      <c r="G14" s="58">
        <v>17</v>
      </c>
      <c r="H14" s="58">
        <v>30</v>
      </c>
      <c r="I14" s="58"/>
      <c r="J14" s="54"/>
      <c r="K14" s="58">
        <v>29.35</v>
      </c>
      <c r="L14" s="59">
        <v>50</v>
      </c>
      <c r="M14" s="60">
        <v>39.21</v>
      </c>
      <c r="N14" s="61">
        <v>50</v>
      </c>
      <c r="O14" s="15">
        <v>19.059999999999999</v>
      </c>
      <c r="P14" s="8">
        <v>50</v>
      </c>
    </row>
    <row r="15" spans="1:16" x14ac:dyDescent="0.3">
      <c r="A15" s="55" t="s">
        <v>27</v>
      </c>
      <c r="B15" s="56">
        <v>60</v>
      </c>
      <c r="C15" s="57">
        <v>60</v>
      </c>
      <c r="D15" s="56">
        <v>100</v>
      </c>
      <c r="E15" s="58">
        <v>100</v>
      </c>
      <c r="F15" s="58">
        <v>100</v>
      </c>
      <c r="G15" s="58">
        <v>158.33000000000001</v>
      </c>
      <c r="H15" s="58">
        <v>100</v>
      </c>
      <c r="I15" s="58">
        <v>100</v>
      </c>
      <c r="J15" s="54">
        <v>208</v>
      </c>
      <c r="K15" s="58">
        <v>208</v>
      </c>
      <c r="L15" s="59">
        <v>208</v>
      </c>
      <c r="M15" s="60">
        <v>208</v>
      </c>
      <c r="N15" s="61">
        <v>208</v>
      </c>
      <c r="O15" s="15">
        <v>208</v>
      </c>
      <c r="P15" s="8">
        <v>208</v>
      </c>
    </row>
    <row r="16" spans="1:16" x14ac:dyDescent="0.3">
      <c r="A16" s="55" t="s">
        <v>28</v>
      </c>
      <c r="B16" s="56">
        <v>101</v>
      </c>
      <c r="C16" s="57">
        <v>100.8</v>
      </c>
      <c r="D16" s="56">
        <v>101</v>
      </c>
      <c r="E16" s="58">
        <v>50.4</v>
      </c>
      <c r="F16" s="58">
        <v>101</v>
      </c>
      <c r="G16" s="58">
        <v>50.4</v>
      </c>
      <c r="H16" s="58">
        <v>101</v>
      </c>
      <c r="I16" s="58">
        <v>104.4</v>
      </c>
      <c r="J16" s="54">
        <v>108</v>
      </c>
      <c r="K16" s="58">
        <v>108</v>
      </c>
      <c r="L16" s="59">
        <v>108</v>
      </c>
      <c r="M16" s="60">
        <v>54</v>
      </c>
      <c r="N16" s="61">
        <v>108</v>
      </c>
      <c r="O16" s="15">
        <v>108</v>
      </c>
      <c r="P16" s="8">
        <v>108</v>
      </c>
    </row>
    <row r="17" spans="1:18" x14ac:dyDescent="0.3">
      <c r="A17" s="55" t="s">
        <v>29</v>
      </c>
      <c r="B17" s="56">
        <v>234</v>
      </c>
      <c r="C17" s="57">
        <v>126</v>
      </c>
      <c r="D17" s="56">
        <v>198</v>
      </c>
      <c r="E17" s="58">
        <v>136</v>
      </c>
      <c r="F17" s="58">
        <v>198</v>
      </c>
      <c r="G17" s="58">
        <v>290</v>
      </c>
      <c r="H17" s="58">
        <v>290</v>
      </c>
      <c r="I17" s="58">
        <v>194</v>
      </c>
      <c r="J17" s="54">
        <v>200</v>
      </c>
      <c r="K17" s="58">
        <v>384.34</v>
      </c>
      <c r="L17" s="59">
        <v>200</v>
      </c>
      <c r="M17" s="60">
        <v>276</v>
      </c>
      <c r="N17" s="62">
        <v>288</v>
      </c>
      <c r="O17" s="15">
        <v>330</v>
      </c>
      <c r="P17" s="8">
        <v>290</v>
      </c>
    </row>
    <row r="18" spans="1:18" x14ac:dyDescent="0.3">
      <c r="A18" s="63" t="s">
        <v>30</v>
      </c>
      <c r="B18" s="64">
        <v>600</v>
      </c>
      <c r="C18" s="65">
        <v>529.11</v>
      </c>
      <c r="D18" s="64">
        <v>530</v>
      </c>
      <c r="E18" s="58">
        <v>0</v>
      </c>
      <c r="F18" s="58">
        <v>530</v>
      </c>
      <c r="G18" s="58">
        <v>503.39</v>
      </c>
      <c r="H18" s="58">
        <v>505</v>
      </c>
      <c r="I18" s="58">
        <v>587.16</v>
      </c>
      <c r="J18" s="54">
        <v>590</v>
      </c>
      <c r="K18" s="58">
        <v>576.38</v>
      </c>
      <c r="L18" s="59">
        <v>590</v>
      </c>
      <c r="M18" s="66">
        <v>0</v>
      </c>
      <c r="N18" s="61">
        <v>590</v>
      </c>
      <c r="O18" s="15">
        <v>0</v>
      </c>
      <c r="P18" s="8">
        <v>600</v>
      </c>
    </row>
    <row r="19" spans="1:18" x14ac:dyDescent="0.3">
      <c r="A19" s="63" t="s">
        <v>31</v>
      </c>
      <c r="B19" s="64">
        <v>500</v>
      </c>
      <c r="C19" s="65">
        <v>493.5</v>
      </c>
      <c r="D19" s="64">
        <v>494</v>
      </c>
      <c r="E19" s="58">
        <v>493.5</v>
      </c>
      <c r="F19" s="58">
        <v>494</v>
      </c>
      <c r="G19" s="58">
        <v>493.5</v>
      </c>
      <c r="H19" s="58">
        <v>494</v>
      </c>
      <c r="I19" s="58">
        <v>0</v>
      </c>
      <c r="J19" s="54">
        <v>412</v>
      </c>
      <c r="K19" s="58">
        <v>0</v>
      </c>
      <c r="L19" s="59">
        <v>450</v>
      </c>
      <c r="M19" s="66">
        <v>493.5</v>
      </c>
      <c r="N19" s="61">
        <v>500</v>
      </c>
      <c r="O19" s="15">
        <v>601.5</v>
      </c>
      <c r="P19" s="8">
        <v>602</v>
      </c>
    </row>
    <row r="20" spans="1:18" x14ac:dyDescent="0.3">
      <c r="A20" s="63" t="s">
        <v>32</v>
      </c>
      <c r="B20" s="64">
        <v>650</v>
      </c>
      <c r="C20" s="65">
        <v>783.14</v>
      </c>
      <c r="D20" s="64">
        <v>740</v>
      </c>
      <c r="E20" s="58">
        <v>2922.3</v>
      </c>
      <c r="F20" s="58">
        <v>1240</v>
      </c>
      <c r="G20" s="58">
        <v>495.6</v>
      </c>
      <c r="H20" s="58">
        <v>1000</v>
      </c>
      <c r="I20" s="58">
        <v>1657.3</v>
      </c>
      <c r="J20" s="54">
        <v>1700</v>
      </c>
      <c r="K20">
        <v>3046.06</v>
      </c>
      <c r="L20" s="59">
        <v>500</v>
      </c>
      <c r="M20" s="66">
        <v>1550.5</v>
      </c>
      <c r="N20" s="61">
        <v>500</v>
      </c>
      <c r="O20" s="15">
        <v>414</v>
      </c>
      <c r="P20" s="8">
        <v>500</v>
      </c>
    </row>
    <row r="21" spans="1:18" x14ac:dyDescent="0.3">
      <c r="A21" s="63" t="s">
        <v>33</v>
      </c>
      <c r="B21" s="64">
        <v>155</v>
      </c>
      <c r="C21" s="65">
        <v>154</v>
      </c>
      <c r="D21" s="64">
        <v>154</v>
      </c>
      <c r="E21" s="58">
        <v>155</v>
      </c>
      <c r="F21" s="58">
        <v>155</v>
      </c>
      <c r="G21" s="58">
        <v>197</v>
      </c>
      <c r="H21" s="58">
        <v>197</v>
      </c>
      <c r="I21" s="58">
        <v>271.47000000000003</v>
      </c>
      <c r="J21" s="54">
        <v>272</v>
      </c>
      <c r="K21" s="58">
        <v>269.55</v>
      </c>
      <c r="L21" s="59">
        <v>210</v>
      </c>
      <c r="M21" s="66">
        <v>220.97</v>
      </c>
      <c r="N21" s="61">
        <v>225</v>
      </c>
      <c r="O21" s="15">
        <v>282.25</v>
      </c>
      <c r="P21" s="8">
        <v>283</v>
      </c>
    </row>
    <row r="22" spans="1:18" x14ac:dyDescent="0.3">
      <c r="A22" s="63" t="s">
        <v>34</v>
      </c>
      <c r="B22" s="64">
        <v>190</v>
      </c>
      <c r="C22" s="65">
        <v>40</v>
      </c>
      <c r="D22" s="64">
        <v>40</v>
      </c>
      <c r="E22" s="58">
        <v>40</v>
      </c>
      <c r="F22" s="58">
        <v>150</v>
      </c>
      <c r="G22" s="58">
        <v>87.25</v>
      </c>
      <c r="H22" s="58">
        <v>255</v>
      </c>
      <c r="I22" s="58">
        <v>52.25</v>
      </c>
      <c r="J22" s="54">
        <v>53</v>
      </c>
      <c r="K22" s="58">
        <v>172.25</v>
      </c>
      <c r="L22" s="59">
        <v>180</v>
      </c>
      <c r="M22" s="66">
        <v>25</v>
      </c>
      <c r="N22" s="61">
        <v>60</v>
      </c>
      <c r="O22" s="15">
        <v>88.06</v>
      </c>
      <c r="P22" s="8">
        <v>100</v>
      </c>
    </row>
    <row r="23" spans="1:18" x14ac:dyDescent="0.3">
      <c r="A23" s="63" t="s">
        <v>35</v>
      </c>
      <c r="B23" s="64"/>
      <c r="C23" s="65">
        <v>711.8</v>
      </c>
      <c r="D23" s="64">
        <v>712</v>
      </c>
      <c r="E23" s="58">
        <v>508.82</v>
      </c>
      <c r="F23" s="58">
        <v>530</v>
      </c>
      <c r="G23" s="58">
        <v>508.83</v>
      </c>
      <c r="H23" s="58">
        <v>510</v>
      </c>
      <c r="I23" s="58">
        <v>522.66999999999996</v>
      </c>
      <c r="J23" s="54">
        <v>525</v>
      </c>
      <c r="K23" s="58">
        <v>309.58</v>
      </c>
      <c r="L23" s="59">
        <v>310</v>
      </c>
      <c r="M23" s="66">
        <v>318.87</v>
      </c>
      <c r="N23" s="61">
        <v>320</v>
      </c>
      <c r="O23" s="15">
        <v>328.44</v>
      </c>
      <c r="P23" s="8">
        <v>329</v>
      </c>
    </row>
    <row r="24" spans="1:18" x14ac:dyDescent="0.3">
      <c r="A24" s="67" t="s">
        <v>36</v>
      </c>
      <c r="B24" s="64"/>
      <c r="C24" s="65">
        <v>1415.39</v>
      </c>
      <c r="D24" s="64">
        <v>0</v>
      </c>
      <c r="E24" s="58">
        <v>210</v>
      </c>
      <c r="F24" s="58">
        <v>0</v>
      </c>
      <c r="G24" s="58">
        <v>178.8</v>
      </c>
      <c r="H24" s="58">
        <v>0</v>
      </c>
      <c r="I24" s="58">
        <v>0</v>
      </c>
      <c r="J24" s="54">
        <v>0</v>
      </c>
      <c r="K24" s="58">
        <v>0</v>
      </c>
      <c r="L24" s="59">
        <v>0</v>
      </c>
      <c r="M24" s="68">
        <v>0</v>
      </c>
      <c r="N24" s="61">
        <v>0</v>
      </c>
      <c r="O24" s="15">
        <v>0</v>
      </c>
      <c r="P24" s="8">
        <v>0</v>
      </c>
    </row>
    <row r="25" spans="1:18" x14ac:dyDescent="0.3">
      <c r="A25" s="69" t="s">
        <v>37</v>
      </c>
      <c r="B25" s="64">
        <v>1000</v>
      </c>
      <c r="C25" s="65"/>
      <c r="D25" s="64">
        <v>600</v>
      </c>
      <c r="E25" s="58">
        <v>614.98</v>
      </c>
      <c r="F25" s="58">
        <v>1000</v>
      </c>
      <c r="G25" s="58">
        <v>1756.86</v>
      </c>
      <c r="H25" s="58">
        <v>1000</v>
      </c>
      <c r="I25" s="58">
        <v>218.4</v>
      </c>
      <c r="J25" s="54">
        <v>1000</v>
      </c>
      <c r="K25" s="58">
        <v>720</v>
      </c>
      <c r="L25" s="59">
        <v>500</v>
      </c>
      <c r="M25" s="58">
        <v>452.4</v>
      </c>
      <c r="N25" s="61">
        <v>1000</v>
      </c>
      <c r="O25" s="15">
        <v>230.88</v>
      </c>
      <c r="P25" s="8">
        <v>1000</v>
      </c>
    </row>
    <row r="26" spans="1:18" x14ac:dyDescent="0.3">
      <c r="A26" s="69" t="s">
        <v>38</v>
      </c>
      <c r="B26" s="64"/>
      <c r="C26" s="65"/>
      <c r="D26" s="64"/>
      <c r="E26" s="58"/>
      <c r="F26" s="58"/>
      <c r="G26" s="58"/>
      <c r="H26" s="58"/>
      <c r="I26" s="58"/>
      <c r="J26" s="54"/>
      <c r="K26" s="58">
        <v>2413.69</v>
      </c>
      <c r="L26" s="70">
        <v>2785</v>
      </c>
      <c r="M26" s="58">
        <v>3341.89</v>
      </c>
      <c r="N26" s="62">
        <v>0</v>
      </c>
      <c r="O26" s="15">
        <v>373.5</v>
      </c>
      <c r="P26" s="8">
        <v>500</v>
      </c>
    </row>
    <row r="27" spans="1:18" x14ac:dyDescent="0.3">
      <c r="A27" s="71" t="s">
        <v>39</v>
      </c>
      <c r="B27" s="72">
        <f>SUM(B4:B25)</f>
        <v>5520.5</v>
      </c>
      <c r="C27" s="73">
        <f t="shared" ref="C27:H27" si="2">SUM(C11:C25)</f>
        <v>6543.9400000000005</v>
      </c>
      <c r="D27" s="74">
        <f t="shared" si="2"/>
        <v>5857.58</v>
      </c>
      <c r="E27" s="75">
        <f t="shared" si="2"/>
        <v>6717.5300000000007</v>
      </c>
      <c r="F27" s="75">
        <f t="shared" si="2"/>
        <v>6764.18</v>
      </c>
      <c r="G27" s="75">
        <f t="shared" si="2"/>
        <v>8246.1500000000015</v>
      </c>
      <c r="H27" s="75">
        <f t="shared" si="2"/>
        <v>7194</v>
      </c>
      <c r="I27" s="75">
        <f>SUM(I11:I25)</f>
        <v>6654.15</v>
      </c>
      <c r="J27" s="76">
        <f>SUM(J11:J25)</f>
        <v>7978</v>
      </c>
      <c r="K27" s="77">
        <f>SUM(K11:K26)</f>
        <v>10991.17</v>
      </c>
      <c r="L27" s="78"/>
      <c r="M27" s="79">
        <f>SUM(M11:M25)</f>
        <v>5623.65</v>
      </c>
      <c r="N27" s="80">
        <f>SUM(N11:N26)</f>
        <v>6953</v>
      </c>
      <c r="O27" s="81">
        <f>SUM(O11:O26)</f>
        <v>7461.41</v>
      </c>
      <c r="P27" s="78">
        <f>SUM(P11:P26)</f>
        <v>8933.0400000000009</v>
      </c>
      <c r="Q27" s="82"/>
      <c r="R27" s="82"/>
    </row>
    <row r="28" spans="1:18" x14ac:dyDescent="0.3">
      <c r="A28" s="69" t="s">
        <v>40</v>
      </c>
      <c r="B28" s="64"/>
      <c r="C28" s="83">
        <v>0</v>
      </c>
      <c r="D28" s="84">
        <v>100</v>
      </c>
      <c r="E28" s="58">
        <v>0</v>
      </c>
      <c r="F28" s="58">
        <v>100</v>
      </c>
      <c r="G28" s="58">
        <v>17</v>
      </c>
      <c r="H28" s="58">
        <v>100</v>
      </c>
      <c r="I28" s="58">
        <v>145.4</v>
      </c>
      <c r="J28" s="58">
        <v>100</v>
      </c>
      <c r="K28" s="58">
        <v>18.5</v>
      </c>
      <c r="L28" s="59">
        <v>50</v>
      </c>
      <c r="M28" s="58">
        <v>55.5</v>
      </c>
      <c r="N28" s="61">
        <v>50</v>
      </c>
      <c r="O28" s="15">
        <v>18.5</v>
      </c>
      <c r="P28" s="8">
        <v>50</v>
      </c>
    </row>
    <row r="29" spans="1:18" x14ac:dyDescent="0.3">
      <c r="A29" s="63" t="s">
        <v>41</v>
      </c>
      <c r="B29" s="85"/>
      <c r="C29" s="58">
        <v>0</v>
      </c>
      <c r="D29" s="84">
        <v>100</v>
      </c>
      <c r="E29" s="58">
        <v>0</v>
      </c>
      <c r="F29" s="58">
        <v>100</v>
      </c>
      <c r="G29" s="58">
        <v>0</v>
      </c>
      <c r="H29" s="58">
        <v>100</v>
      </c>
      <c r="I29" s="58">
        <v>100</v>
      </c>
      <c r="J29" s="58">
        <v>300</v>
      </c>
      <c r="K29" s="58">
        <v>175</v>
      </c>
      <c r="L29" s="59">
        <v>250</v>
      </c>
      <c r="M29" s="66">
        <v>384</v>
      </c>
      <c r="N29" s="61">
        <v>250</v>
      </c>
      <c r="O29" s="15">
        <v>350</v>
      </c>
      <c r="P29" s="8">
        <v>250</v>
      </c>
    </row>
    <row r="30" spans="1:18" x14ac:dyDescent="0.3">
      <c r="A30" s="67" t="s">
        <v>42</v>
      </c>
      <c r="B30" s="64"/>
      <c r="C30" s="65">
        <v>100</v>
      </c>
      <c r="D30" s="64">
        <v>0</v>
      </c>
      <c r="E30" s="65">
        <v>0</v>
      </c>
      <c r="F30" s="65">
        <v>0</v>
      </c>
      <c r="G30" s="65">
        <v>0</v>
      </c>
      <c r="H30" s="65">
        <f>-I30</f>
        <v>-25</v>
      </c>
      <c r="I30" s="58">
        <v>25</v>
      </c>
      <c r="J30" s="58">
        <v>25</v>
      </c>
      <c r="K30" s="58">
        <v>25</v>
      </c>
      <c r="L30" s="59">
        <v>25</v>
      </c>
      <c r="M30" s="68">
        <v>25</v>
      </c>
      <c r="N30" s="61">
        <v>25</v>
      </c>
      <c r="O30" s="15">
        <v>25</v>
      </c>
      <c r="P30" s="8">
        <v>25</v>
      </c>
    </row>
    <row r="31" spans="1:18" x14ac:dyDescent="0.3">
      <c r="A31" s="69" t="s">
        <v>43</v>
      </c>
      <c r="B31" s="64"/>
      <c r="C31" s="83">
        <v>0</v>
      </c>
      <c r="D31" s="84">
        <v>0</v>
      </c>
      <c r="E31" s="58">
        <v>0</v>
      </c>
      <c r="F31" s="58">
        <v>100</v>
      </c>
      <c r="G31" s="58">
        <v>21.34</v>
      </c>
      <c r="H31" s="58">
        <v>100</v>
      </c>
      <c r="I31" s="58">
        <v>0</v>
      </c>
      <c r="J31" s="58">
        <v>100</v>
      </c>
      <c r="L31" s="59">
        <v>100</v>
      </c>
      <c r="M31" s="58">
        <v>0</v>
      </c>
      <c r="N31" s="61">
        <v>2000</v>
      </c>
      <c r="O31" s="15">
        <v>1483.61</v>
      </c>
      <c r="P31" s="8">
        <v>200</v>
      </c>
    </row>
    <row r="32" spans="1:18" x14ac:dyDescent="0.3">
      <c r="A32" s="69" t="s">
        <v>44</v>
      </c>
      <c r="B32" s="64"/>
      <c r="C32" s="83"/>
      <c r="D32" s="84">
        <v>500</v>
      </c>
      <c r="E32" s="58">
        <v>500</v>
      </c>
      <c r="F32" s="58">
        <v>1000</v>
      </c>
      <c r="G32" s="58">
        <v>500</v>
      </c>
      <c r="H32" s="58">
        <v>500</v>
      </c>
      <c r="I32" s="58">
        <v>500</v>
      </c>
      <c r="J32" s="58">
        <v>500</v>
      </c>
      <c r="K32" s="58">
        <v>500</v>
      </c>
      <c r="L32" s="59">
        <v>1000</v>
      </c>
      <c r="M32" s="58">
        <v>1000</v>
      </c>
      <c r="N32" s="61">
        <v>1000</v>
      </c>
      <c r="O32" s="15">
        <v>1000</v>
      </c>
      <c r="P32" s="8">
        <v>1000</v>
      </c>
    </row>
    <row r="33" spans="1:18" x14ac:dyDescent="0.3">
      <c r="A33" s="69" t="s">
        <v>45</v>
      </c>
      <c r="B33" s="64"/>
      <c r="C33" s="83"/>
      <c r="D33" s="84"/>
      <c r="E33" s="58"/>
      <c r="F33" s="58">
        <v>350</v>
      </c>
      <c r="G33" s="58">
        <v>109.55</v>
      </c>
      <c r="H33" s="58">
        <v>100</v>
      </c>
      <c r="I33" s="58">
        <v>0</v>
      </c>
      <c r="J33" s="58">
        <v>0</v>
      </c>
      <c r="K33" s="58">
        <v>0</v>
      </c>
      <c r="L33" s="59">
        <v>0</v>
      </c>
      <c r="M33" s="58">
        <v>0</v>
      </c>
      <c r="N33" s="61">
        <v>0</v>
      </c>
      <c r="O33" s="15">
        <v>0</v>
      </c>
      <c r="P33" s="8">
        <v>0</v>
      </c>
    </row>
    <row r="34" spans="1:18" x14ac:dyDescent="0.3">
      <c r="A34" s="63" t="s">
        <v>46</v>
      </c>
      <c r="B34" s="64"/>
      <c r="C34" s="83">
        <v>30</v>
      </c>
      <c r="D34" s="84">
        <v>300</v>
      </c>
      <c r="E34" s="58">
        <v>117.6</v>
      </c>
      <c r="F34" s="58">
        <v>150</v>
      </c>
      <c r="G34" s="58">
        <v>0</v>
      </c>
      <c r="H34" s="58">
        <v>100</v>
      </c>
      <c r="I34" s="58">
        <v>0</v>
      </c>
      <c r="J34" s="58">
        <v>150</v>
      </c>
      <c r="K34" s="58">
        <v>460.6</v>
      </c>
      <c r="L34" s="59">
        <v>500</v>
      </c>
      <c r="M34" s="66">
        <v>250</v>
      </c>
      <c r="N34" s="61">
        <v>500</v>
      </c>
      <c r="O34" s="15">
        <v>9</v>
      </c>
      <c r="P34" s="8">
        <v>500</v>
      </c>
    </row>
    <row r="35" spans="1:18" x14ac:dyDescent="0.3">
      <c r="A35" s="63" t="s">
        <v>47</v>
      </c>
      <c r="B35" s="64"/>
      <c r="C35" s="83"/>
      <c r="D35" s="84"/>
      <c r="E35" s="58"/>
      <c r="F35" s="58"/>
      <c r="G35" s="58"/>
      <c r="H35" s="58"/>
      <c r="I35" s="58"/>
      <c r="J35" s="58"/>
      <c r="K35" s="58">
        <v>0</v>
      </c>
      <c r="L35" s="59">
        <v>800</v>
      </c>
      <c r="M35" s="66">
        <v>0</v>
      </c>
      <c r="N35" s="61">
        <v>0</v>
      </c>
      <c r="O35" s="15">
        <v>0</v>
      </c>
      <c r="P35" s="8">
        <v>0</v>
      </c>
    </row>
    <row r="36" spans="1:18" x14ac:dyDescent="0.3">
      <c r="A36" s="71" t="s">
        <v>39</v>
      </c>
      <c r="B36" s="72"/>
      <c r="C36" s="73">
        <f t="shared" ref="C36:H36" si="3">SUM(C28:C34)</f>
        <v>130</v>
      </c>
      <c r="D36" s="86">
        <f t="shared" si="3"/>
        <v>1000</v>
      </c>
      <c r="E36" s="75">
        <f t="shared" si="3"/>
        <v>617.6</v>
      </c>
      <c r="F36" s="75">
        <f t="shared" si="3"/>
        <v>1800</v>
      </c>
      <c r="G36" s="75">
        <f t="shared" si="3"/>
        <v>647.89</v>
      </c>
      <c r="H36" s="75">
        <f t="shared" si="3"/>
        <v>975</v>
      </c>
      <c r="I36" s="75">
        <f>SUM(I28:I34)</f>
        <v>770.4</v>
      </c>
      <c r="J36" s="75">
        <f>SUM(J28:J34)</f>
        <v>1175</v>
      </c>
      <c r="K36" s="77">
        <f t="shared" ref="K36:P36" si="4">SUM(K28:K35)</f>
        <v>1179.0999999999999</v>
      </c>
      <c r="L36" s="87">
        <f t="shared" si="4"/>
        <v>2725</v>
      </c>
      <c r="M36" s="79">
        <f t="shared" si="4"/>
        <v>1714.5</v>
      </c>
      <c r="N36" s="80">
        <f t="shared" si="4"/>
        <v>3825</v>
      </c>
      <c r="O36" s="81">
        <f t="shared" si="4"/>
        <v>2886.1099999999997</v>
      </c>
      <c r="P36" s="78">
        <f t="shared" si="4"/>
        <v>2025</v>
      </c>
      <c r="Q36" s="82"/>
      <c r="R36" s="82"/>
    </row>
    <row r="37" spans="1:18" x14ac:dyDescent="0.3">
      <c r="A37" s="88" t="s">
        <v>48</v>
      </c>
      <c r="B37" s="89">
        <f>SUM(B27:B34)</f>
        <v>5520.5</v>
      </c>
      <c r="C37" s="90">
        <f>SUM(C27:C34)</f>
        <v>6673.9400000000005</v>
      </c>
      <c r="D37" s="89">
        <f>SUM(D27:D34)</f>
        <v>6857.58</v>
      </c>
      <c r="E37" s="91">
        <v>6841.63</v>
      </c>
      <c r="F37" s="91">
        <f>SUM(F27:F36)</f>
        <v>10364.18</v>
      </c>
      <c r="G37" s="91">
        <f>SUM(G27:G36)</f>
        <v>9541.93</v>
      </c>
      <c r="H37" s="91">
        <f>SUM(H27:H36)</f>
        <v>9144</v>
      </c>
      <c r="I37" s="61">
        <f>SUM(I27:I36)</f>
        <v>8194.9499999999989</v>
      </c>
      <c r="J37" s="62">
        <f>SUM(J27:J36)</f>
        <v>10328</v>
      </c>
      <c r="K37" s="92">
        <f>SUM(K27+K36)</f>
        <v>12170.27</v>
      </c>
      <c r="L37" s="93">
        <f>SUM(L26:L36)</f>
        <v>8235</v>
      </c>
      <c r="M37" s="94">
        <f>SUM(M27:M35)</f>
        <v>7338.15</v>
      </c>
      <c r="N37" s="62">
        <f>SUM(N27+N36)</f>
        <v>10778</v>
      </c>
      <c r="O37" s="95">
        <f>SUM(O27+O36)</f>
        <v>10347.52</v>
      </c>
      <c r="P37" s="93">
        <f>SUM(P27+P36)</f>
        <v>10958.04</v>
      </c>
    </row>
    <row r="38" spans="1:18" x14ac:dyDescent="0.3">
      <c r="A38" s="88" t="s">
        <v>49</v>
      </c>
      <c r="B38" s="96"/>
      <c r="C38" s="97">
        <f t="shared" ref="C38:N38" si="5">SUM(C9-C37)</f>
        <v>3201.1900000000005</v>
      </c>
      <c r="D38" s="97">
        <f t="shared" si="5"/>
        <v>907.42000000000007</v>
      </c>
      <c r="E38" s="97">
        <f t="shared" si="5"/>
        <v>1126.1000000000004</v>
      </c>
      <c r="F38" s="97">
        <f t="shared" si="5"/>
        <v>0.81999999999970896</v>
      </c>
      <c r="G38" s="97">
        <f t="shared" si="5"/>
        <v>453.6299999999992</v>
      </c>
      <c r="H38" s="97">
        <f t="shared" si="5"/>
        <v>2075</v>
      </c>
      <c r="I38" s="98">
        <f t="shared" si="5"/>
        <v>2754.8500000000022</v>
      </c>
      <c r="J38" s="99">
        <f t="shared" si="5"/>
        <v>790</v>
      </c>
      <c r="K38" s="92">
        <f t="shared" si="5"/>
        <v>3413.4699999999993</v>
      </c>
      <c r="L38" s="100">
        <f t="shared" si="5"/>
        <v>3834</v>
      </c>
      <c r="M38" s="94">
        <f t="shared" si="5"/>
        <v>6049.7300000000014</v>
      </c>
      <c r="N38" s="98">
        <f t="shared" si="5"/>
        <v>1576</v>
      </c>
      <c r="O38" s="101">
        <f>SUM(O9-O37)</f>
        <v>2437.1000000000004</v>
      </c>
      <c r="P38" s="102">
        <f>SUM(P9-P37)</f>
        <v>2193.8299999999981</v>
      </c>
    </row>
    <row r="39" spans="1:18" x14ac:dyDescent="0.3">
      <c r="B39" s="92"/>
      <c r="C39" s="92"/>
      <c r="D39" s="92"/>
      <c r="J39" s="52"/>
      <c r="L39" s="103"/>
      <c r="M39" s="92"/>
      <c r="N39" s="61"/>
      <c r="O39" s="15"/>
      <c r="P39" s="8"/>
    </row>
    <row r="40" spans="1:18" x14ac:dyDescent="0.3">
      <c r="B40" s="92"/>
      <c r="C40" s="92"/>
      <c r="D40" s="92"/>
      <c r="M40" s="92"/>
      <c r="N40" s="61"/>
      <c r="O40" s="15"/>
      <c r="P40" s="8"/>
    </row>
    <row r="41" spans="1:18" ht="18" x14ac:dyDescent="0.35">
      <c r="A41" s="13" t="s">
        <v>50</v>
      </c>
      <c r="B41" s="104"/>
      <c r="C41" s="92"/>
      <c r="D41" s="92"/>
      <c r="G41" s="105">
        <v>19888</v>
      </c>
      <c r="N41" s="52"/>
      <c r="O41" s="15"/>
      <c r="P41" s="8"/>
    </row>
    <row r="42" spans="1:18" x14ac:dyDescent="0.3">
      <c r="A42" t="s">
        <v>51</v>
      </c>
      <c r="B42" s="92"/>
      <c r="C42" s="92"/>
      <c r="D42" s="92"/>
      <c r="N42" s="52"/>
      <c r="O42" s="15"/>
      <c r="P42" s="8"/>
    </row>
    <row r="43" spans="1:18" x14ac:dyDescent="0.3">
      <c r="A43" t="s">
        <v>52</v>
      </c>
      <c r="B43" s="92"/>
      <c r="C43" s="92"/>
      <c r="D43" s="92"/>
      <c r="G43" s="106">
        <v>6000</v>
      </c>
      <c r="N43" s="52"/>
      <c r="O43" s="15"/>
      <c r="P43" s="8"/>
    </row>
    <row r="44" spans="1:18" x14ac:dyDescent="0.3">
      <c r="A44" t="s">
        <v>53</v>
      </c>
      <c r="B44" s="92"/>
      <c r="C44" s="92"/>
      <c r="D44" s="92"/>
      <c r="G44" s="107">
        <v>0</v>
      </c>
      <c r="N44" s="52"/>
      <c r="O44" s="15"/>
      <c r="P44" s="8"/>
    </row>
    <row r="45" spans="1:18" x14ac:dyDescent="0.3">
      <c r="A45" t="s">
        <v>54</v>
      </c>
      <c r="B45" s="92"/>
      <c r="C45" s="92"/>
      <c r="D45" s="92"/>
      <c r="G45" s="108">
        <f>SUM(G41-G43-G44)</f>
        <v>13888</v>
      </c>
      <c r="N45" s="52"/>
      <c r="O45" s="15"/>
      <c r="P45" s="8"/>
    </row>
    <row r="46" spans="1:18" x14ac:dyDescent="0.3">
      <c r="B46" s="92"/>
      <c r="C46" s="92"/>
      <c r="D46" s="92"/>
      <c r="N46" s="52"/>
      <c r="O46" s="15"/>
      <c r="P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2020-07-02T11:42:31Z</dcterms:created>
  <dcterms:modified xsi:type="dcterms:W3CDTF">2020-07-02T11:50:04Z</dcterms:modified>
</cp:coreProperties>
</file>